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 activeTab="2"/>
  </bookViews>
  <sheets>
    <sheet name="10月" sheetId="1" r:id="rId1"/>
    <sheet name="11月" sheetId="2" r:id="rId2"/>
    <sheet name="12月" sheetId="3" r:id="rId3"/>
  </sheets>
  <calcPr calcId="124519"/>
</workbook>
</file>

<file path=xl/calcChain.xml><?xml version="1.0" encoding="utf-8"?>
<calcChain xmlns="http://schemas.openxmlformats.org/spreadsheetml/2006/main">
  <c r="I18" i="3"/>
  <c r="H18"/>
  <c r="F18"/>
  <c r="C18"/>
  <c r="B18"/>
  <c r="J17"/>
  <c r="G17"/>
  <c r="E17"/>
  <c r="D17"/>
  <c r="J16"/>
  <c r="G16"/>
  <c r="D16"/>
  <c r="J15"/>
  <c r="G15"/>
  <c r="E15"/>
  <c r="D15"/>
  <c r="J14"/>
  <c r="G14"/>
  <c r="D14"/>
  <c r="J13"/>
  <c r="G13"/>
  <c r="D13"/>
  <c r="J12"/>
  <c r="G12"/>
  <c r="D12"/>
  <c r="J11"/>
  <c r="G11"/>
  <c r="D11"/>
  <c r="J10"/>
  <c r="G10"/>
  <c r="E10"/>
  <c r="D10"/>
  <c r="J9"/>
  <c r="G9"/>
  <c r="D9"/>
  <c r="J8"/>
  <c r="E8"/>
  <c r="E18" s="1"/>
  <c r="D8"/>
  <c r="J7"/>
  <c r="G7"/>
  <c r="D7"/>
  <c r="J6"/>
  <c r="E6"/>
  <c r="G6" s="1"/>
  <c r="D6"/>
  <c r="J5"/>
  <c r="E5"/>
  <c r="G5" s="1"/>
  <c r="D5"/>
  <c r="J4"/>
  <c r="J18" s="1"/>
  <c r="E4"/>
  <c r="G4" s="1"/>
  <c r="D4"/>
  <c r="D18" s="1"/>
  <c r="I18" i="2"/>
  <c r="H18"/>
  <c r="F18"/>
  <c r="E18"/>
  <c r="C18"/>
  <c r="B18"/>
  <c r="G17"/>
  <c r="D17"/>
  <c r="J16"/>
  <c r="G16"/>
  <c r="D16"/>
  <c r="J15"/>
  <c r="G15"/>
  <c r="E15"/>
  <c r="D15"/>
  <c r="J14"/>
  <c r="G14"/>
  <c r="D14"/>
  <c r="J13"/>
  <c r="G13"/>
  <c r="E13"/>
  <c r="D13"/>
  <c r="J12"/>
  <c r="G12"/>
  <c r="D12"/>
  <c r="J11"/>
  <c r="G11"/>
  <c r="D11"/>
  <c r="J10"/>
  <c r="G10"/>
  <c r="D10"/>
  <c r="J9"/>
  <c r="G9"/>
  <c r="E9"/>
  <c r="D9"/>
  <c r="J8"/>
  <c r="G8"/>
  <c r="E8"/>
  <c r="D8"/>
  <c r="D18" s="1"/>
  <c r="J7"/>
  <c r="G7"/>
  <c r="D7"/>
  <c r="J6"/>
  <c r="G6"/>
  <c r="D6"/>
  <c r="J5"/>
  <c r="G5"/>
  <c r="E5"/>
  <c r="D5"/>
  <c r="J4"/>
  <c r="J18" s="1"/>
  <c r="G4"/>
  <c r="G18" s="1"/>
  <c r="E4"/>
  <c r="D4"/>
  <c r="I18" i="1"/>
  <c r="H18"/>
  <c r="B18"/>
  <c r="G17"/>
  <c r="J16"/>
  <c r="G16"/>
  <c r="E16"/>
  <c r="D16"/>
  <c r="J15"/>
  <c r="G15"/>
  <c r="E15"/>
  <c r="D15"/>
  <c r="J14"/>
  <c r="G14"/>
  <c r="D14"/>
  <c r="J13"/>
  <c r="G13"/>
  <c r="F13"/>
  <c r="C13"/>
  <c r="C18" s="1"/>
  <c r="J12"/>
  <c r="G12"/>
  <c r="F12"/>
  <c r="D12"/>
  <c r="J11"/>
  <c r="G11"/>
  <c r="F11"/>
  <c r="D11"/>
  <c r="J10"/>
  <c r="F10"/>
  <c r="E10"/>
  <c r="G10" s="1"/>
  <c r="D10"/>
  <c r="J9"/>
  <c r="F9"/>
  <c r="E9"/>
  <c r="G9" s="1"/>
  <c r="D9"/>
  <c r="J8"/>
  <c r="E8"/>
  <c r="G8" s="1"/>
  <c r="D8"/>
  <c r="J7"/>
  <c r="G7"/>
  <c r="D7"/>
  <c r="J6"/>
  <c r="F6"/>
  <c r="E6"/>
  <c r="E18" s="1"/>
  <c r="D6"/>
  <c r="J5"/>
  <c r="F5"/>
  <c r="G5" s="1"/>
  <c r="E5"/>
  <c r="D5"/>
  <c r="J4"/>
  <c r="J18" s="1"/>
  <c r="G4"/>
  <c r="F4"/>
  <c r="F18" s="1"/>
  <c r="E4"/>
  <c r="D4"/>
  <c r="G18" i="3" l="1"/>
  <c r="G8"/>
  <c r="G18" i="1"/>
  <c r="G6"/>
  <c r="D13"/>
  <c r="D18" s="1"/>
</calcChain>
</file>

<file path=xl/sharedStrings.xml><?xml version="1.0" encoding="utf-8"?>
<sst xmlns="http://schemas.openxmlformats.org/spreadsheetml/2006/main" count="84" uniqueCount="24">
  <si>
    <t>洪江区公安局2025年10月三公经费统计表</t>
  </si>
  <si>
    <t>公务招待费</t>
  </si>
  <si>
    <t>公务用车运行费</t>
  </si>
  <si>
    <t>出国境考察费</t>
  </si>
  <si>
    <t>本期数</t>
  </si>
  <si>
    <t>上月累计数</t>
  </si>
  <si>
    <t>全年累计数</t>
  </si>
  <si>
    <t>滨江路派出所</t>
  </si>
  <si>
    <t>新民路派出所</t>
  </si>
  <si>
    <t>横岩派出所</t>
  </si>
  <si>
    <t>森林中心派出所</t>
  </si>
  <si>
    <t>治安管理大队</t>
  </si>
  <si>
    <t>政治安全保卫大队</t>
  </si>
  <si>
    <t>刑事侦查大队</t>
  </si>
  <si>
    <t>网络安全保卫大队</t>
  </si>
  <si>
    <t>法制大队</t>
  </si>
  <si>
    <t>政工室</t>
  </si>
  <si>
    <t>情报指挥中心</t>
  </si>
  <si>
    <t>警务保障室</t>
  </si>
  <si>
    <t>洪江区看守所</t>
  </si>
  <si>
    <t>串投标专案组</t>
  </si>
  <si>
    <t>合计</t>
  </si>
  <si>
    <t>洪江区公安局2025年11月三公经费统计表</t>
  </si>
  <si>
    <t>洪江区公安局2025年12月三公经费统计表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</si>
</sst>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name val="宋体"/>
      <charset val="134"/>
    </font>
    <font>
      <sz val="12"/>
      <name val="仿宋_GB2312"/>
      <family val="3"/>
      <charset val="134"/>
    </font>
    <font>
      <sz val="10"/>
      <name val="宋体"/>
      <charset val="134"/>
    </font>
    <font>
      <sz val="10"/>
      <name val="仿宋_GB2312"/>
      <family val="3"/>
      <charset val="134"/>
    </font>
    <font>
      <sz val="12"/>
      <name val="宋体"/>
      <charset val="134"/>
    </font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/>
    <xf numFmtId="0" fontId="0" fillId="3" borderId="0" xfId="0" applyFill="1" applyAlignment="1"/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0" xfId="0" applyFont="1" applyBorder="1" applyAlignment="1"/>
    <xf numFmtId="0" fontId="8" fillId="3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L4" sqref="L4"/>
    </sheetView>
  </sheetViews>
  <sheetFormatPr defaultRowHeight="13.5"/>
  <cols>
    <col min="1" max="1" width="19.5" style="13" customWidth="1"/>
    <col min="2" max="4" width="12" style="13" customWidth="1"/>
    <col min="5" max="5" width="12.5" style="14" customWidth="1"/>
    <col min="6" max="6" width="13" style="13" customWidth="1"/>
    <col min="7" max="7" width="13.125" style="13" customWidth="1"/>
    <col min="8" max="10" width="12" style="13" customWidth="1"/>
    <col min="11" max="16384" width="9" style="13"/>
  </cols>
  <sheetData>
    <row r="1" spans="1:10" s="2" customFormat="1" ht="2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5.75" customHeight="1">
      <c r="A2" s="3"/>
      <c r="B2" s="4" t="s">
        <v>1</v>
      </c>
      <c r="C2" s="5"/>
      <c r="D2" s="6"/>
      <c r="E2" s="7" t="s">
        <v>2</v>
      </c>
      <c r="F2" s="7"/>
      <c r="G2" s="7"/>
      <c r="H2" s="8" t="s">
        <v>3</v>
      </c>
      <c r="I2" s="8"/>
      <c r="J2" s="8"/>
    </row>
    <row r="3" spans="1:10" s="2" customFormat="1" ht="15.75" customHeight="1">
      <c r="A3" s="3"/>
      <c r="B3" s="9" t="s">
        <v>4</v>
      </c>
      <c r="C3" s="9" t="s">
        <v>5</v>
      </c>
      <c r="D3" s="9" t="s">
        <v>6</v>
      </c>
      <c r="E3" s="10" t="s">
        <v>4</v>
      </c>
      <c r="F3" s="9" t="s">
        <v>5</v>
      </c>
      <c r="G3" s="9" t="s">
        <v>6</v>
      </c>
      <c r="H3" s="11" t="s">
        <v>4</v>
      </c>
      <c r="I3" s="11" t="s">
        <v>5</v>
      </c>
      <c r="J3" s="11" t="s">
        <v>6</v>
      </c>
    </row>
    <row r="4" spans="1:10" s="2" customFormat="1" ht="27" customHeight="1">
      <c r="A4" s="15" t="s">
        <v>7</v>
      </c>
      <c r="B4" s="16">
        <v>0</v>
      </c>
      <c r="C4" s="17">
        <v>0</v>
      </c>
      <c r="D4" s="17">
        <f t="shared" ref="D4:D16" si="0">B4+C4</f>
        <v>0</v>
      </c>
      <c r="E4" s="18">
        <f>800+4000</f>
        <v>4800</v>
      </c>
      <c r="F4" s="17">
        <f>29322.52+22826.04</f>
        <v>52148.56</v>
      </c>
      <c r="G4" s="18">
        <f t="shared" ref="G4:G17" si="1">E4+F4</f>
        <v>56948.56</v>
      </c>
      <c r="H4" s="12">
        <v>0</v>
      </c>
      <c r="I4" s="12">
        <v>0</v>
      </c>
      <c r="J4" s="12">
        <f>H4+I4</f>
        <v>0</v>
      </c>
    </row>
    <row r="5" spans="1:10" s="2" customFormat="1" ht="27" customHeight="1">
      <c r="A5" s="15" t="s">
        <v>8</v>
      </c>
      <c r="B5" s="16">
        <v>0</v>
      </c>
      <c r="C5" s="17">
        <v>0</v>
      </c>
      <c r="D5" s="17">
        <f t="shared" si="0"/>
        <v>0</v>
      </c>
      <c r="E5" s="18">
        <f>4436+7000</f>
        <v>11436</v>
      </c>
      <c r="F5" s="17">
        <f>49852.49</f>
        <v>49852.49</v>
      </c>
      <c r="G5" s="18">
        <f t="shared" si="1"/>
        <v>61288.49</v>
      </c>
      <c r="H5" s="12">
        <v>0</v>
      </c>
      <c r="I5" s="12">
        <v>0</v>
      </c>
      <c r="J5" s="12">
        <f t="shared" ref="J5:J16" si="2">H5+I5</f>
        <v>0</v>
      </c>
    </row>
    <row r="6" spans="1:10" s="2" customFormat="1" ht="27" customHeight="1">
      <c r="A6" s="15" t="s">
        <v>9</v>
      </c>
      <c r="B6" s="16">
        <v>0</v>
      </c>
      <c r="C6" s="17">
        <v>0</v>
      </c>
      <c r="D6" s="17">
        <f t="shared" si="0"/>
        <v>0</v>
      </c>
      <c r="E6" s="18">
        <f>1600</f>
        <v>1600</v>
      </c>
      <c r="F6" s="17">
        <f>17593.5</f>
        <v>17593.5</v>
      </c>
      <c r="G6" s="18">
        <f t="shared" si="1"/>
        <v>19193.5</v>
      </c>
      <c r="H6" s="12">
        <v>0</v>
      </c>
      <c r="I6" s="12">
        <v>0</v>
      </c>
      <c r="J6" s="12">
        <f t="shared" si="2"/>
        <v>0</v>
      </c>
    </row>
    <row r="7" spans="1:10" s="2" customFormat="1" ht="27" customHeight="1">
      <c r="A7" s="15" t="s">
        <v>10</v>
      </c>
      <c r="B7" s="16">
        <v>0</v>
      </c>
      <c r="C7" s="17">
        <v>0</v>
      </c>
      <c r="D7" s="17">
        <f t="shared" si="0"/>
        <v>0</v>
      </c>
      <c r="E7" s="18">
        <v>0</v>
      </c>
      <c r="F7" s="17">
        <v>0</v>
      </c>
      <c r="G7" s="18">
        <f t="shared" si="1"/>
        <v>0</v>
      </c>
      <c r="H7" s="12">
        <v>0</v>
      </c>
      <c r="I7" s="12">
        <v>0</v>
      </c>
      <c r="J7" s="12">
        <f t="shared" si="2"/>
        <v>0</v>
      </c>
    </row>
    <row r="8" spans="1:10" s="2" customFormat="1" ht="27" customHeight="1">
      <c r="A8" s="15" t="s">
        <v>11</v>
      </c>
      <c r="B8" s="16">
        <v>0</v>
      </c>
      <c r="C8" s="17">
        <v>0</v>
      </c>
      <c r="D8" s="17">
        <f t="shared" si="0"/>
        <v>0</v>
      </c>
      <c r="E8" s="18">
        <f>2210+2780</f>
        <v>4990</v>
      </c>
      <c r="F8" s="17">
        <v>74630.47</v>
      </c>
      <c r="G8" s="18">
        <f t="shared" si="1"/>
        <v>79620.47</v>
      </c>
      <c r="H8" s="12">
        <v>0</v>
      </c>
      <c r="I8" s="12">
        <v>0</v>
      </c>
      <c r="J8" s="12">
        <f t="shared" si="2"/>
        <v>0</v>
      </c>
    </row>
    <row r="9" spans="1:10" s="2" customFormat="1" ht="27" customHeight="1">
      <c r="A9" s="15" t="s">
        <v>12</v>
      </c>
      <c r="B9" s="16">
        <v>0</v>
      </c>
      <c r="C9" s="17">
        <v>0</v>
      </c>
      <c r="D9" s="17">
        <f t="shared" si="0"/>
        <v>0</v>
      </c>
      <c r="E9" s="18">
        <f>2000</f>
        <v>2000</v>
      </c>
      <c r="F9" s="17">
        <f>2078</f>
        <v>2078</v>
      </c>
      <c r="G9" s="18">
        <f t="shared" si="1"/>
        <v>4078</v>
      </c>
      <c r="H9" s="12">
        <v>0</v>
      </c>
      <c r="I9" s="12">
        <v>0</v>
      </c>
      <c r="J9" s="12">
        <f t="shared" si="2"/>
        <v>0</v>
      </c>
    </row>
    <row r="10" spans="1:10" s="2" customFormat="1" ht="27" customHeight="1">
      <c r="A10" s="15" t="s">
        <v>13</v>
      </c>
      <c r="B10" s="16">
        <v>0</v>
      </c>
      <c r="C10" s="17">
        <v>3257</v>
      </c>
      <c r="D10" s="17">
        <f t="shared" si="0"/>
        <v>3257</v>
      </c>
      <c r="E10" s="18">
        <f>148+1885.19+12773+5000</f>
        <v>19806.190000000002</v>
      </c>
      <c r="F10" s="17">
        <f>115054.28</f>
        <v>115054.28</v>
      </c>
      <c r="G10" s="18">
        <f t="shared" si="1"/>
        <v>134860.47</v>
      </c>
      <c r="H10" s="12">
        <v>0</v>
      </c>
      <c r="I10" s="12">
        <v>0</v>
      </c>
      <c r="J10" s="12">
        <f t="shared" si="2"/>
        <v>0</v>
      </c>
    </row>
    <row r="11" spans="1:10" s="2" customFormat="1" ht="27" customHeight="1">
      <c r="A11" s="15" t="s">
        <v>14</v>
      </c>
      <c r="B11" s="16">
        <v>0</v>
      </c>
      <c r="C11" s="17">
        <v>0</v>
      </c>
      <c r="D11" s="17">
        <f t="shared" si="0"/>
        <v>0</v>
      </c>
      <c r="E11" s="18">
        <v>0</v>
      </c>
      <c r="F11" s="17">
        <f>12657.85</f>
        <v>12657.85</v>
      </c>
      <c r="G11" s="18">
        <f t="shared" si="1"/>
        <v>12657.85</v>
      </c>
      <c r="H11" s="12">
        <v>0</v>
      </c>
      <c r="I11" s="12">
        <v>0</v>
      </c>
      <c r="J11" s="12">
        <f t="shared" si="2"/>
        <v>0</v>
      </c>
    </row>
    <row r="12" spans="1:10" s="2" customFormat="1" ht="27" customHeight="1">
      <c r="A12" s="15" t="s">
        <v>15</v>
      </c>
      <c r="B12" s="16">
        <v>0</v>
      </c>
      <c r="C12" s="17">
        <v>153.36000000000001</v>
      </c>
      <c r="D12" s="17">
        <f t="shared" si="0"/>
        <v>153.36000000000001</v>
      </c>
      <c r="E12" s="18">
        <v>0</v>
      </c>
      <c r="F12" s="17">
        <f>3835.94</f>
        <v>3835.94</v>
      </c>
      <c r="G12" s="18">
        <f t="shared" si="1"/>
        <v>3835.94</v>
      </c>
      <c r="H12" s="12">
        <v>0</v>
      </c>
      <c r="I12" s="12">
        <v>0</v>
      </c>
      <c r="J12" s="12">
        <f t="shared" si="2"/>
        <v>0</v>
      </c>
    </row>
    <row r="13" spans="1:10" s="2" customFormat="1" ht="27" customHeight="1">
      <c r="A13" s="15" t="s">
        <v>16</v>
      </c>
      <c r="B13" s="16">
        <v>0</v>
      </c>
      <c r="C13" s="17">
        <f>306.64</f>
        <v>306.64</v>
      </c>
      <c r="D13" s="17">
        <f t="shared" si="0"/>
        <v>306.64</v>
      </c>
      <c r="E13" s="18">
        <v>0</v>
      </c>
      <c r="F13" s="17">
        <f>7671.88</f>
        <v>7671.88</v>
      </c>
      <c r="G13" s="18">
        <f t="shared" si="1"/>
        <v>7671.88</v>
      </c>
      <c r="H13" s="12">
        <v>0</v>
      </c>
      <c r="I13" s="12">
        <v>0</v>
      </c>
      <c r="J13" s="12">
        <f t="shared" si="2"/>
        <v>0</v>
      </c>
    </row>
    <row r="14" spans="1:10" s="2" customFormat="1" ht="27" customHeight="1">
      <c r="A14" s="15" t="s">
        <v>17</v>
      </c>
      <c r="B14" s="16">
        <v>0</v>
      </c>
      <c r="C14" s="17">
        <v>0</v>
      </c>
      <c r="D14" s="17">
        <f t="shared" si="0"/>
        <v>0</v>
      </c>
      <c r="E14" s="18">
        <v>0</v>
      </c>
      <c r="F14" s="17">
        <v>0</v>
      </c>
      <c r="G14" s="18">
        <f t="shared" si="1"/>
        <v>0</v>
      </c>
      <c r="H14" s="12">
        <v>0</v>
      </c>
      <c r="I14" s="12">
        <v>0</v>
      </c>
      <c r="J14" s="12">
        <f t="shared" si="2"/>
        <v>0</v>
      </c>
    </row>
    <row r="15" spans="1:10" s="2" customFormat="1" ht="27" customHeight="1">
      <c r="A15" s="15" t="s">
        <v>18</v>
      </c>
      <c r="B15" s="16">
        <v>0</v>
      </c>
      <c r="C15" s="17">
        <v>0</v>
      </c>
      <c r="D15" s="17">
        <f t="shared" si="0"/>
        <v>0</v>
      </c>
      <c r="E15" s="18">
        <f>460+2000</f>
        <v>2460</v>
      </c>
      <c r="F15" s="17">
        <v>53767.4</v>
      </c>
      <c r="G15" s="18">
        <f t="shared" si="1"/>
        <v>56227.4</v>
      </c>
      <c r="H15" s="12">
        <v>0</v>
      </c>
      <c r="I15" s="12">
        <v>0</v>
      </c>
      <c r="J15" s="12">
        <f t="shared" si="2"/>
        <v>0</v>
      </c>
    </row>
    <row r="16" spans="1:10" s="2" customFormat="1" ht="27" customHeight="1">
      <c r="A16" s="15" t="s">
        <v>19</v>
      </c>
      <c r="B16" s="16">
        <v>0</v>
      </c>
      <c r="C16" s="17">
        <v>0</v>
      </c>
      <c r="D16" s="17">
        <f t="shared" si="0"/>
        <v>0</v>
      </c>
      <c r="E16" s="18">
        <f>1000</f>
        <v>1000</v>
      </c>
      <c r="F16" s="17">
        <v>14735.81</v>
      </c>
      <c r="G16" s="18">
        <f t="shared" si="1"/>
        <v>15735.81</v>
      </c>
      <c r="H16" s="12">
        <v>0</v>
      </c>
      <c r="I16" s="12">
        <v>0</v>
      </c>
      <c r="J16" s="12">
        <f t="shared" si="2"/>
        <v>0</v>
      </c>
    </row>
    <row r="17" spans="1:10" s="2" customFormat="1" ht="27" customHeight="1">
      <c r="A17" s="19" t="s">
        <v>20</v>
      </c>
      <c r="B17" s="16">
        <v>0</v>
      </c>
      <c r="C17" s="17">
        <v>0</v>
      </c>
      <c r="D17" s="17">
        <v>0</v>
      </c>
      <c r="E17" s="18">
        <v>0</v>
      </c>
      <c r="F17" s="17">
        <v>6621.09</v>
      </c>
      <c r="G17" s="18">
        <f t="shared" si="1"/>
        <v>6621.09</v>
      </c>
      <c r="H17" s="12">
        <v>0</v>
      </c>
      <c r="I17" s="12">
        <v>0</v>
      </c>
      <c r="J17" s="12">
        <v>0</v>
      </c>
    </row>
    <row r="18" spans="1:10" s="2" customFormat="1" ht="27" customHeight="1">
      <c r="A18" s="19" t="s">
        <v>21</v>
      </c>
      <c r="B18" s="18">
        <f>SUM(B4:B17)</f>
        <v>0</v>
      </c>
      <c r="C18" s="18">
        <f t="shared" ref="C18:J18" si="3">SUM(C4:C17)</f>
        <v>3717</v>
      </c>
      <c r="D18" s="18">
        <f t="shared" si="3"/>
        <v>3717</v>
      </c>
      <c r="E18" s="18">
        <f t="shared" si="3"/>
        <v>48092.19</v>
      </c>
      <c r="F18" s="18">
        <f t="shared" si="3"/>
        <v>410647.27</v>
      </c>
      <c r="G18" s="18">
        <f t="shared" si="3"/>
        <v>458739.46</v>
      </c>
      <c r="H18" s="18">
        <f t="shared" si="3"/>
        <v>0</v>
      </c>
      <c r="I18" s="18">
        <f t="shared" si="3"/>
        <v>0</v>
      </c>
      <c r="J18" s="18">
        <f t="shared" si="3"/>
        <v>0</v>
      </c>
    </row>
  </sheetData>
  <mergeCells count="5">
    <mergeCell ref="A1:J1"/>
    <mergeCell ref="A2:A3"/>
    <mergeCell ref="B2:D2"/>
    <mergeCell ref="E2:G2"/>
    <mergeCell ref="H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M13" sqref="M13:N13"/>
    </sheetView>
  </sheetViews>
  <sheetFormatPr defaultRowHeight="13.5"/>
  <cols>
    <col min="1" max="1" width="15.75" style="13" customWidth="1"/>
    <col min="2" max="2" width="10.875" style="13" customWidth="1"/>
    <col min="3" max="7" width="13.375" style="13" customWidth="1"/>
    <col min="8" max="8" width="12.875" style="13" customWidth="1"/>
    <col min="9" max="9" width="12.5" style="13" customWidth="1"/>
    <col min="10" max="10" width="11.75" style="13" customWidth="1"/>
    <col min="11" max="16384" width="9" style="13"/>
  </cols>
  <sheetData>
    <row r="1" spans="1:10" s="2" customFormat="1" ht="25.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5" customHeight="1">
      <c r="A2" s="3"/>
      <c r="B2" s="4" t="s">
        <v>1</v>
      </c>
      <c r="C2" s="5"/>
      <c r="D2" s="6"/>
      <c r="E2" s="7" t="s">
        <v>2</v>
      </c>
      <c r="F2" s="7"/>
      <c r="G2" s="7"/>
      <c r="H2" s="8" t="s">
        <v>3</v>
      </c>
      <c r="I2" s="8"/>
      <c r="J2" s="8"/>
    </row>
    <row r="3" spans="1:10" s="2" customFormat="1" ht="15" customHeight="1">
      <c r="A3" s="3"/>
      <c r="B3" s="9" t="s">
        <v>4</v>
      </c>
      <c r="C3" s="9" t="s">
        <v>5</v>
      </c>
      <c r="D3" s="9" t="s">
        <v>6</v>
      </c>
      <c r="E3" s="9" t="s">
        <v>4</v>
      </c>
      <c r="F3" s="9" t="s">
        <v>5</v>
      </c>
      <c r="G3" s="9" t="s">
        <v>6</v>
      </c>
      <c r="H3" s="11" t="s">
        <v>4</v>
      </c>
      <c r="I3" s="11" t="s">
        <v>5</v>
      </c>
      <c r="J3" s="11" t="s">
        <v>6</v>
      </c>
    </row>
    <row r="4" spans="1:10" s="2" customFormat="1" ht="27" customHeight="1">
      <c r="A4" s="15" t="s">
        <v>7</v>
      </c>
      <c r="B4" s="16">
        <v>0</v>
      </c>
      <c r="C4" s="17">
        <v>0</v>
      </c>
      <c r="D4" s="17">
        <f t="shared" ref="D4:D17" si="0">B4+C4</f>
        <v>0</v>
      </c>
      <c r="E4" s="17">
        <f>2000</f>
        <v>2000</v>
      </c>
      <c r="F4" s="17">
        <v>56948.56</v>
      </c>
      <c r="G4" s="18">
        <f t="shared" ref="G4:G17" si="1">E4+F4</f>
        <v>58948.56</v>
      </c>
      <c r="H4" s="12">
        <v>0</v>
      </c>
      <c r="I4" s="12">
        <v>0</v>
      </c>
      <c r="J4" s="12">
        <f>H4+I4</f>
        <v>0</v>
      </c>
    </row>
    <row r="5" spans="1:10" s="2" customFormat="1" ht="27" customHeight="1">
      <c r="A5" s="15" t="s">
        <v>8</v>
      </c>
      <c r="B5" s="16">
        <v>0</v>
      </c>
      <c r="C5" s="17">
        <v>0</v>
      </c>
      <c r="D5" s="17">
        <f t="shared" si="0"/>
        <v>0</v>
      </c>
      <c r="E5" s="17">
        <f>4000</f>
        <v>4000</v>
      </c>
      <c r="F5" s="17">
        <v>61288.49</v>
      </c>
      <c r="G5" s="18">
        <f t="shared" si="1"/>
        <v>65288.49</v>
      </c>
      <c r="H5" s="12">
        <v>0</v>
      </c>
      <c r="I5" s="12">
        <v>0</v>
      </c>
      <c r="J5" s="12">
        <f t="shared" ref="J5:J16" si="2">H5+I5</f>
        <v>0</v>
      </c>
    </row>
    <row r="6" spans="1:10" s="2" customFormat="1" ht="27" customHeight="1">
      <c r="A6" s="15" t="s">
        <v>9</v>
      </c>
      <c r="B6" s="16">
        <v>0</v>
      </c>
      <c r="C6" s="17">
        <v>0</v>
      </c>
      <c r="D6" s="17">
        <f t="shared" si="0"/>
        <v>0</v>
      </c>
      <c r="E6" s="17">
        <v>0</v>
      </c>
      <c r="F6" s="17">
        <v>19193.5</v>
      </c>
      <c r="G6" s="18">
        <f t="shared" si="1"/>
        <v>19193.5</v>
      </c>
      <c r="H6" s="12">
        <v>0</v>
      </c>
      <c r="I6" s="12">
        <v>0</v>
      </c>
      <c r="J6" s="12">
        <f t="shared" si="2"/>
        <v>0</v>
      </c>
    </row>
    <row r="7" spans="1:10" s="2" customFormat="1" ht="27" customHeight="1">
      <c r="A7" s="15" t="s">
        <v>10</v>
      </c>
      <c r="B7" s="16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8">
        <f t="shared" si="1"/>
        <v>0</v>
      </c>
      <c r="H7" s="12">
        <v>0</v>
      </c>
      <c r="I7" s="12">
        <v>0</v>
      </c>
      <c r="J7" s="12">
        <f t="shared" si="2"/>
        <v>0</v>
      </c>
    </row>
    <row r="8" spans="1:10" s="2" customFormat="1" ht="27" customHeight="1">
      <c r="A8" s="15" t="s">
        <v>11</v>
      </c>
      <c r="B8" s="16">
        <v>0</v>
      </c>
      <c r="C8" s="17">
        <v>0</v>
      </c>
      <c r="D8" s="17">
        <f t="shared" si="0"/>
        <v>0</v>
      </c>
      <c r="E8" s="17">
        <f>6709.59</f>
        <v>6709.59</v>
      </c>
      <c r="F8" s="17">
        <v>79620.47</v>
      </c>
      <c r="G8" s="18">
        <f t="shared" si="1"/>
        <v>86330.06</v>
      </c>
      <c r="H8" s="12">
        <v>0</v>
      </c>
      <c r="I8" s="12">
        <v>0</v>
      </c>
      <c r="J8" s="12">
        <f t="shared" si="2"/>
        <v>0</v>
      </c>
    </row>
    <row r="9" spans="1:10" s="2" customFormat="1" ht="27" customHeight="1">
      <c r="A9" s="15" t="s">
        <v>12</v>
      </c>
      <c r="B9" s="16">
        <v>0</v>
      </c>
      <c r="C9" s="17">
        <v>0</v>
      </c>
      <c r="D9" s="17">
        <f t="shared" si="0"/>
        <v>0</v>
      </c>
      <c r="E9" s="17">
        <f>1568.25</f>
        <v>1568.25</v>
      </c>
      <c r="F9" s="17">
        <v>4078</v>
      </c>
      <c r="G9" s="18">
        <f t="shared" si="1"/>
        <v>5646.25</v>
      </c>
      <c r="H9" s="12">
        <v>0</v>
      </c>
      <c r="I9" s="12">
        <v>0</v>
      </c>
      <c r="J9" s="12">
        <f t="shared" si="2"/>
        <v>0</v>
      </c>
    </row>
    <row r="10" spans="1:10" s="2" customFormat="1" ht="27" customHeight="1">
      <c r="A10" s="15" t="s">
        <v>13</v>
      </c>
      <c r="B10" s="16">
        <v>0</v>
      </c>
      <c r="C10" s="17">
        <v>3257</v>
      </c>
      <c r="D10" s="17">
        <f t="shared" si="0"/>
        <v>3257</v>
      </c>
      <c r="E10" s="17">
        <v>0</v>
      </c>
      <c r="F10" s="17">
        <v>134860.47</v>
      </c>
      <c r="G10" s="18">
        <f t="shared" si="1"/>
        <v>134860.47</v>
      </c>
      <c r="H10" s="12">
        <v>0</v>
      </c>
      <c r="I10" s="12">
        <v>0</v>
      </c>
      <c r="J10" s="12">
        <f t="shared" si="2"/>
        <v>0</v>
      </c>
    </row>
    <row r="11" spans="1:10" s="2" customFormat="1" ht="27" customHeight="1">
      <c r="A11" s="15" t="s">
        <v>14</v>
      </c>
      <c r="B11" s="16">
        <v>0</v>
      </c>
      <c r="C11" s="17">
        <v>0</v>
      </c>
      <c r="D11" s="17">
        <f t="shared" si="0"/>
        <v>0</v>
      </c>
      <c r="E11" s="17">
        <v>0</v>
      </c>
      <c r="F11" s="17">
        <v>12657.85</v>
      </c>
      <c r="G11" s="18">
        <f t="shared" si="1"/>
        <v>12657.85</v>
      </c>
      <c r="H11" s="12">
        <v>0</v>
      </c>
      <c r="I11" s="12">
        <v>0</v>
      </c>
      <c r="J11" s="12">
        <f t="shared" si="2"/>
        <v>0</v>
      </c>
    </row>
    <row r="12" spans="1:10" s="2" customFormat="1" ht="27" customHeight="1">
      <c r="A12" s="15" t="s">
        <v>15</v>
      </c>
      <c r="B12" s="16">
        <v>0</v>
      </c>
      <c r="C12" s="17">
        <v>153.36000000000001</v>
      </c>
      <c r="D12" s="17">
        <f t="shared" si="0"/>
        <v>153.36000000000001</v>
      </c>
      <c r="E12" s="17">
        <v>0</v>
      </c>
      <c r="F12" s="17">
        <v>3835.94</v>
      </c>
      <c r="G12" s="18">
        <f t="shared" si="1"/>
        <v>3835.94</v>
      </c>
      <c r="H12" s="12">
        <v>0</v>
      </c>
      <c r="I12" s="12">
        <v>0</v>
      </c>
      <c r="J12" s="12">
        <f t="shared" si="2"/>
        <v>0</v>
      </c>
    </row>
    <row r="13" spans="1:10" s="2" customFormat="1" ht="27" customHeight="1">
      <c r="A13" s="15" t="s">
        <v>16</v>
      </c>
      <c r="B13" s="16">
        <v>0</v>
      </c>
      <c r="C13" s="17">
        <v>306.64</v>
      </c>
      <c r="D13" s="17">
        <f t="shared" si="0"/>
        <v>306.64</v>
      </c>
      <c r="E13" s="17">
        <f>1000</f>
        <v>1000</v>
      </c>
      <c r="F13" s="17">
        <v>7671.88</v>
      </c>
      <c r="G13" s="18">
        <f t="shared" si="1"/>
        <v>8671.880000000001</v>
      </c>
      <c r="H13" s="12">
        <v>0</v>
      </c>
      <c r="I13" s="12">
        <v>0</v>
      </c>
      <c r="J13" s="12">
        <f t="shared" si="2"/>
        <v>0</v>
      </c>
    </row>
    <row r="14" spans="1:10" s="2" customFormat="1" ht="27" customHeight="1">
      <c r="A14" s="15" t="s">
        <v>17</v>
      </c>
      <c r="B14" s="16">
        <v>0</v>
      </c>
      <c r="C14" s="17">
        <v>0</v>
      </c>
      <c r="D14" s="17">
        <f t="shared" si="0"/>
        <v>0</v>
      </c>
      <c r="E14" s="17">
        <v>0</v>
      </c>
      <c r="F14" s="17">
        <v>0</v>
      </c>
      <c r="G14" s="18">
        <f t="shared" si="1"/>
        <v>0</v>
      </c>
      <c r="H14" s="12">
        <v>0</v>
      </c>
      <c r="I14" s="12">
        <v>0</v>
      </c>
      <c r="J14" s="12">
        <f t="shared" si="2"/>
        <v>0</v>
      </c>
    </row>
    <row r="15" spans="1:10" s="2" customFormat="1" ht="27" customHeight="1">
      <c r="A15" s="15" t="s">
        <v>18</v>
      </c>
      <c r="B15" s="16">
        <v>0</v>
      </c>
      <c r="C15" s="17">
        <v>0</v>
      </c>
      <c r="D15" s="17">
        <f t="shared" si="0"/>
        <v>0</v>
      </c>
      <c r="E15" s="17">
        <f>3782.75</f>
        <v>3782.75</v>
      </c>
      <c r="F15" s="17">
        <v>56227.4</v>
      </c>
      <c r="G15" s="18">
        <f t="shared" si="1"/>
        <v>60010.15</v>
      </c>
      <c r="H15" s="12">
        <v>0</v>
      </c>
      <c r="I15" s="12">
        <v>0</v>
      </c>
      <c r="J15" s="12">
        <f t="shared" si="2"/>
        <v>0</v>
      </c>
    </row>
    <row r="16" spans="1:10" s="2" customFormat="1" ht="27" customHeight="1">
      <c r="A16" s="15" t="s">
        <v>19</v>
      </c>
      <c r="B16" s="16">
        <v>0</v>
      </c>
      <c r="C16" s="17">
        <v>0</v>
      </c>
      <c r="D16" s="17">
        <f t="shared" si="0"/>
        <v>0</v>
      </c>
      <c r="E16" s="17">
        <v>0</v>
      </c>
      <c r="F16" s="17">
        <v>15735.81</v>
      </c>
      <c r="G16" s="18">
        <f t="shared" si="1"/>
        <v>15735.81</v>
      </c>
      <c r="H16" s="12">
        <v>0</v>
      </c>
      <c r="I16" s="12">
        <v>0</v>
      </c>
      <c r="J16" s="12">
        <f t="shared" si="2"/>
        <v>0</v>
      </c>
    </row>
    <row r="17" spans="1:10" s="2" customFormat="1" ht="27" customHeight="1">
      <c r="A17" s="19" t="s">
        <v>20</v>
      </c>
      <c r="B17" s="16">
        <v>0</v>
      </c>
      <c r="C17" s="17">
        <v>0</v>
      </c>
      <c r="D17" s="17">
        <f t="shared" si="0"/>
        <v>0</v>
      </c>
      <c r="E17" s="17">
        <v>0</v>
      </c>
      <c r="F17" s="17">
        <v>6621.09</v>
      </c>
      <c r="G17" s="18">
        <f t="shared" si="1"/>
        <v>6621.09</v>
      </c>
      <c r="H17" s="12"/>
      <c r="I17" s="12"/>
      <c r="J17" s="12"/>
    </row>
    <row r="18" spans="1:10" s="2" customFormat="1" ht="27" customHeight="1">
      <c r="A18" s="19" t="s">
        <v>21</v>
      </c>
      <c r="B18" s="18">
        <f t="shared" ref="B18:J18" si="3">SUM(B4:B16)</f>
        <v>0</v>
      </c>
      <c r="C18" s="18">
        <f>SUM(C4:C17)</f>
        <v>3717</v>
      </c>
      <c r="D18" s="20">
        <f>SUM(D4:D17)</f>
        <v>3717</v>
      </c>
      <c r="E18" s="18">
        <f>SUM(E4:E17)</f>
        <v>19060.59</v>
      </c>
      <c r="F18" s="18">
        <f>SUM(F4:F17)</f>
        <v>458739.46</v>
      </c>
      <c r="G18" s="18">
        <f>SUM(G4:G17)</f>
        <v>477800.05</v>
      </c>
      <c r="H18" s="18">
        <f t="shared" si="3"/>
        <v>0</v>
      </c>
      <c r="I18" s="18">
        <f t="shared" si="3"/>
        <v>0</v>
      </c>
      <c r="J18" s="18">
        <f t="shared" si="3"/>
        <v>0</v>
      </c>
    </row>
  </sheetData>
  <mergeCells count="5">
    <mergeCell ref="A1:J1"/>
    <mergeCell ref="A2:A3"/>
    <mergeCell ref="B2:D2"/>
    <mergeCell ref="E2:G2"/>
    <mergeCell ref="H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A2" workbookViewId="0">
      <selection activeCell="K12" sqref="K12"/>
    </sheetView>
  </sheetViews>
  <sheetFormatPr defaultRowHeight="13.5"/>
  <cols>
    <col min="1" max="1" width="18.375" style="13" customWidth="1"/>
    <col min="2" max="4" width="12.25" style="13" customWidth="1"/>
    <col min="5" max="7" width="13" style="13" customWidth="1"/>
    <col min="8" max="10" width="12.25" style="13" customWidth="1"/>
    <col min="11" max="16384" width="9" style="13"/>
  </cols>
  <sheetData>
    <row r="1" spans="1:10" s="2" customFormat="1" ht="25.5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6.5" customHeight="1">
      <c r="A2" s="3"/>
      <c r="B2" s="4" t="s">
        <v>1</v>
      </c>
      <c r="C2" s="5"/>
      <c r="D2" s="6"/>
      <c r="E2" s="7" t="s">
        <v>2</v>
      </c>
      <c r="F2" s="7"/>
      <c r="G2" s="7"/>
      <c r="H2" s="8" t="s">
        <v>3</v>
      </c>
      <c r="I2" s="8"/>
      <c r="J2" s="8"/>
    </row>
    <row r="3" spans="1:10" s="2" customFormat="1" ht="16.5" customHeight="1">
      <c r="A3" s="3"/>
      <c r="B3" s="9" t="s">
        <v>4</v>
      </c>
      <c r="C3" s="9" t="s">
        <v>5</v>
      </c>
      <c r="D3" s="9" t="s">
        <v>6</v>
      </c>
      <c r="E3" s="9" t="s">
        <v>4</v>
      </c>
      <c r="F3" s="9" t="s">
        <v>5</v>
      </c>
      <c r="G3" s="9" t="s">
        <v>6</v>
      </c>
      <c r="H3" s="11" t="s">
        <v>4</v>
      </c>
      <c r="I3" s="11" t="s">
        <v>5</v>
      </c>
      <c r="J3" s="11" t="s">
        <v>6</v>
      </c>
    </row>
    <row r="4" spans="1:10" s="21" customFormat="1" ht="27" customHeight="1">
      <c r="A4" s="22" t="s">
        <v>7</v>
      </c>
      <c r="B4" s="16">
        <v>0</v>
      </c>
      <c r="C4" s="17">
        <v>0</v>
      </c>
      <c r="D4" s="17">
        <f t="shared" ref="D4:D17" si="0">B4+C4</f>
        <v>0</v>
      </c>
      <c r="E4" s="17">
        <f>2000</f>
        <v>2000</v>
      </c>
      <c r="F4" s="17">
        <v>58948.56</v>
      </c>
      <c r="G4" s="18">
        <f t="shared" ref="G4:G16" si="1">E4+F4</f>
        <v>60948.56</v>
      </c>
      <c r="H4" s="12">
        <v>0</v>
      </c>
      <c r="I4" s="12">
        <v>0</v>
      </c>
      <c r="J4" s="12">
        <f>H4+I4</f>
        <v>0</v>
      </c>
    </row>
    <row r="5" spans="1:10" s="21" customFormat="1" ht="27" customHeight="1">
      <c r="A5" s="22" t="s">
        <v>8</v>
      </c>
      <c r="B5" s="16">
        <v>0</v>
      </c>
      <c r="C5" s="17">
        <v>0</v>
      </c>
      <c r="D5" s="17">
        <f t="shared" si="0"/>
        <v>0</v>
      </c>
      <c r="E5" s="17">
        <f>2000</f>
        <v>2000</v>
      </c>
      <c r="F5" s="17">
        <v>65288.49</v>
      </c>
      <c r="G5" s="18">
        <f t="shared" si="1"/>
        <v>67288.489999999991</v>
      </c>
      <c r="H5" s="12">
        <v>0</v>
      </c>
      <c r="I5" s="12">
        <v>0</v>
      </c>
      <c r="J5" s="12">
        <f t="shared" ref="J5:J16" si="2">H5+I5</f>
        <v>0</v>
      </c>
    </row>
    <row r="6" spans="1:10" s="21" customFormat="1" ht="27" customHeight="1">
      <c r="A6" s="22" t="s">
        <v>9</v>
      </c>
      <c r="B6" s="16">
        <v>0</v>
      </c>
      <c r="C6" s="17">
        <v>0</v>
      </c>
      <c r="D6" s="17">
        <f t="shared" si="0"/>
        <v>0</v>
      </c>
      <c r="E6" s="17">
        <f>2000</f>
        <v>2000</v>
      </c>
      <c r="F6" s="17">
        <v>19193.5</v>
      </c>
      <c r="G6" s="18">
        <f t="shared" si="1"/>
        <v>21193.5</v>
      </c>
      <c r="H6" s="12">
        <v>0</v>
      </c>
      <c r="I6" s="12">
        <v>0</v>
      </c>
      <c r="J6" s="12">
        <f t="shared" si="2"/>
        <v>0</v>
      </c>
    </row>
    <row r="7" spans="1:10" s="21" customFormat="1" ht="27" customHeight="1">
      <c r="A7" s="22" t="s">
        <v>10</v>
      </c>
      <c r="B7" s="16">
        <v>0</v>
      </c>
      <c r="C7" s="17">
        <v>0</v>
      </c>
      <c r="D7" s="17">
        <f t="shared" si="0"/>
        <v>0</v>
      </c>
      <c r="E7" s="17">
        <v>0</v>
      </c>
      <c r="F7" s="17">
        <v>0</v>
      </c>
      <c r="G7" s="18">
        <f t="shared" si="1"/>
        <v>0</v>
      </c>
      <c r="H7" s="12">
        <v>0</v>
      </c>
      <c r="I7" s="12">
        <v>0</v>
      </c>
      <c r="J7" s="12">
        <f t="shared" si="2"/>
        <v>0</v>
      </c>
    </row>
    <row r="8" spans="1:10" s="21" customFormat="1" ht="27" customHeight="1">
      <c r="A8" s="22" t="s">
        <v>11</v>
      </c>
      <c r="B8" s="16">
        <v>0</v>
      </c>
      <c r="C8" s="17">
        <v>0</v>
      </c>
      <c r="D8" s="17">
        <f t="shared" si="0"/>
        <v>0</v>
      </c>
      <c r="E8" s="17">
        <f>8000+2000</f>
        <v>10000</v>
      </c>
      <c r="F8" s="17">
        <v>86330.06</v>
      </c>
      <c r="G8" s="18">
        <f t="shared" si="1"/>
        <v>96330.06</v>
      </c>
      <c r="H8" s="12">
        <v>0</v>
      </c>
      <c r="I8" s="12">
        <v>0</v>
      </c>
      <c r="J8" s="12">
        <f t="shared" si="2"/>
        <v>0</v>
      </c>
    </row>
    <row r="9" spans="1:10" s="21" customFormat="1" ht="27" customHeight="1">
      <c r="A9" s="22" t="s">
        <v>12</v>
      </c>
      <c r="B9" s="16">
        <v>0</v>
      </c>
      <c r="C9" s="17">
        <v>0</v>
      </c>
      <c r="D9" s="17">
        <f t="shared" si="0"/>
        <v>0</v>
      </c>
      <c r="E9" s="17">
        <v>0</v>
      </c>
      <c r="F9" s="17">
        <v>5646.25</v>
      </c>
      <c r="G9" s="18">
        <f t="shared" si="1"/>
        <v>5646.25</v>
      </c>
      <c r="H9" s="12">
        <v>0</v>
      </c>
      <c r="I9" s="12">
        <v>0</v>
      </c>
      <c r="J9" s="12">
        <f t="shared" si="2"/>
        <v>0</v>
      </c>
    </row>
    <row r="10" spans="1:10" s="21" customFormat="1" ht="27" customHeight="1">
      <c r="A10" s="22" t="s">
        <v>13</v>
      </c>
      <c r="B10" s="16">
        <v>0</v>
      </c>
      <c r="C10" s="17">
        <v>3257</v>
      </c>
      <c r="D10" s="17">
        <f t="shared" si="0"/>
        <v>3257</v>
      </c>
      <c r="E10" s="17">
        <f>8500</f>
        <v>8500</v>
      </c>
      <c r="F10" s="17">
        <v>134860.47</v>
      </c>
      <c r="G10" s="18">
        <f t="shared" si="1"/>
        <v>143360.47</v>
      </c>
      <c r="H10" s="12">
        <v>0</v>
      </c>
      <c r="I10" s="12">
        <v>0</v>
      </c>
      <c r="J10" s="12">
        <f t="shared" si="2"/>
        <v>0</v>
      </c>
    </row>
    <row r="11" spans="1:10" s="21" customFormat="1" ht="27" customHeight="1">
      <c r="A11" s="22" t="s">
        <v>14</v>
      </c>
      <c r="B11" s="16">
        <v>0</v>
      </c>
      <c r="C11" s="17">
        <v>0</v>
      </c>
      <c r="D11" s="17">
        <f t="shared" si="0"/>
        <v>0</v>
      </c>
      <c r="E11" s="17">
        <v>0</v>
      </c>
      <c r="F11" s="17">
        <v>12657.85</v>
      </c>
      <c r="G11" s="18">
        <f t="shared" si="1"/>
        <v>12657.85</v>
      </c>
      <c r="H11" s="12">
        <v>0</v>
      </c>
      <c r="I11" s="12">
        <v>0</v>
      </c>
      <c r="J11" s="12">
        <f t="shared" si="2"/>
        <v>0</v>
      </c>
    </row>
    <row r="12" spans="1:10" s="21" customFormat="1" ht="27" customHeight="1">
      <c r="A12" s="22" t="s">
        <v>15</v>
      </c>
      <c r="B12" s="16">
        <v>0</v>
      </c>
      <c r="C12" s="17">
        <v>153.36000000000001</v>
      </c>
      <c r="D12" s="17">
        <f t="shared" si="0"/>
        <v>153.36000000000001</v>
      </c>
      <c r="E12" s="17">
        <v>0</v>
      </c>
      <c r="F12" s="17">
        <v>3835.94</v>
      </c>
      <c r="G12" s="18">
        <f t="shared" si="1"/>
        <v>3835.94</v>
      </c>
      <c r="H12" s="12">
        <v>0</v>
      </c>
      <c r="I12" s="12">
        <v>0</v>
      </c>
      <c r="J12" s="12">
        <f t="shared" si="2"/>
        <v>0</v>
      </c>
    </row>
    <row r="13" spans="1:10" s="21" customFormat="1" ht="27" customHeight="1">
      <c r="A13" s="22" t="s">
        <v>16</v>
      </c>
      <c r="B13" s="16">
        <v>0</v>
      </c>
      <c r="C13" s="17">
        <v>306.64</v>
      </c>
      <c r="D13" s="17">
        <f t="shared" si="0"/>
        <v>306.64</v>
      </c>
      <c r="E13" s="17">
        <v>0</v>
      </c>
      <c r="F13" s="17">
        <v>8671.8799999999992</v>
      </c>
      <c r="G13" s="18">
        <f t="shared" si="1"/>
        <v>8671.8799999999992</v>
      </c>
      <c r="H13" s="12">
        <v>0</v>
      </c>
      <c r="I13" s="12">
        <v>0</v>
      </c>
      <c r="J13" s="12">
        <f t="shared" si="2"/>
        <v>0</v>
      </c>
    </row>
    <row r="14" spans="1:10" s="21" customFormat="1" ht="27" customHeight="1">
      <c r="A14" s="22" t="s">
        <v>17</v>
      </c>
      <c r="B14" s="16">
        <v>0</v>
      </c>
      <c r="C14" s="17">
        <v>0</v>
      </c>
      <c r="D14" s="17">
        <f t="shared" si="0"/>
        <v>0</v>
      </c>
      <c r="E14" s="17">
        <v>0</v>
      </c>
      <c r="F14" s="17">
        <v>0</v>
      </c>
      <c r="G14" s="18">
        <f t="shared" si="1"/>
        <v>0</v>
      </c>
      <c r="H14" s="12">
        <v>0</v>
      </c>
      <c r="I14" s="12">
        <v>0</v>
      </c>
      <c r="J14" s="12">
        <f t="shared" si="2"/>
        <v>0</v>
      </c>
    </row>
    <row r="15" spans="1:10" s="21" customFormat="1" ht="27" customHeight="1">
      <c r="A15" s="22" t="s">
        <v>18</v>
      </c>
      <c r="B15" s="16">
        <v>0</v>
      </c>
      <c r="C15" s="17">
        <v>0</v>
      </c>
      <c r="D15" s="17">
        <f t="shared" si="0"/>
        <v>0</v>
      </c>
      <c r="E15" s="17">
        <f>3000</f>
        <v>3000</v>
      </c>
      <c r="F15" s="17">
        <v>60010.15</v>
      </c>
      <c r="G15" s="18">
        <f t="shared" si="1"/>
        <v>63010.15</v>
      </c>
      <c r="H15" s="12">
        <v>0</v>
      </c>
      <c r="I15" s="12">
        <v>0</v>
      </c>
      <c r="J15" s="12">
        <f t="shared" si="2"/>
        <v>0</v>
      </c>
    </row>
    <row r="16" spans="1:10" s="21" customFormat="1" ht="27" customHeight="1">
      <c r="A16" s="22" t="s">
        <v>19</v>
      </c>
      <c r="B16" s="16">
        <v>0</v>
      </c>
      <c r="C16" s="17">
        <v>0</v>
      </c>
      <c r="D16" s="17">
        <f t="shared" si="0"/>
        <v>0</v>
      </c>
      <c r="E16" s="17">
        <v>0</v>
      </c>
      <c r="F16" s="17">
        <v>15735.81</v>
      </c>
      <c r="G16" s="18">
        <f t="shared" si="1"/>
        <v>15735.81</v>
      </c>
      <c r="H16" s="12">
        <v>0</v>
      </c>
      <c r="I16" s="12">
        <v>0</v>
      </c>
      <c r="J16" s="12">
        <f t="shared" si="2"/>
        <v>0</v>
      </c>
    </row>
    <row r="17" spans="1:10" s="21" customFormat="1" ht="27" customHeight="1">
      <c r="A17" s="18" t="s">
        <v>20</v>
      </c>
      <c r="B17" s="16">
        <v>0</v>
      </c>
      <c r="C17" s="17">
        <v>0</v>
      </c>
      <c r="D17" s="17">
        <f t="shared" si="0"/>
        <v>0</v>
      </c>
      <c r="E17" s="17">
        <f>2000</f>
        <v>2000</v>
      </c>
      <c r="F17" s="17">
        <v>6621.09</v>
      </c>
      <c r="G17" s="18">
        <f>E17+F17</f>
        <v>8621.09</v>
      </c>
      <c r="H17" s="12">
        <v>0</v>
      </c>
      <c r="I17" s="12">
        <v>0</v>
      </c>
      <c r="J17" s="12">
        <f>H17+I17</f>
        <v>0</v>
      </c>
    </row>
    <row r="18" spans="1:10" s="21" customFormat="1" ht="27" customHeight="1">
      <c r="A18" s="18" t="s">
        <v>21</v>
      </c>
      <c r="B18" s="18">
        <f t="shared" ref="B18:J18" si="3">SUM(B4:B16)</f>
        <v>0</v>
      </c>
      <c r="C18" s="18">
        <f>SUM(C4:C17)</f>
        <v>3717</v>
      </c>
      <c r="D18" s="20">
        <f t="shared" si="3"/>
        <v>3717</v>
      </c>
      <c r="E18" s="18">
        <f t="shared" si="3"/>
        <v>27500</v>
      </c>
      <c r="F18" s="18">
        <f>SUM(F4:F17)</f>
        <v>477800.05</v>
      </c>
      <c r="G18" s="18">
        <f t="shared" si="3"/>
        <v>498678.95999999996</v>
      </c>
      <c r="H18" s="18">
        <f t="shared" si="3"/>
        <v>0</v>
      </c>
      <c r="I18" s="18">
        <f t="shared" si="3"/>
        <v>0</v>
      </c>
      <c r="J18" s="18">
        <f t="shared" si="3"/>
        <v>0</v>
      </c>
    </row>
  </sheetData>
  <mergeCells count="5">
    <mergeCell ref="A1:J1"/>
    <mergeCell ref="A2:A3"/>
    <mergeCell ref="B2:D2"/>
    <mergeCell ref="E2:G2"/>
    <mergeCell ref="H2:J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  <Company>hhnetlan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cxq517</dc:creator>
  <cp:lastModifiedBy>cxq517</cp:lastModifiedBy>
  <cp:lastPrinted>2026-01-05T09:18:04Z</cp:lastPrinted>
  <dcterms:created xsi:type="dcterms:W3CDTF">2026-01-05T09:12:23Z</dcterms:created>
  <dcterms:modified xsi:type="dcterms:W3CDTF">2026-01-05T09:18:05Z</dcterms:modified>
</cp:coreProperties>
</file>